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<sst xmlns="http://schemas.openxmlformats.org/spreadsheetml/2006/main" count="1065" uniqueCount="875">
  <si>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</si>
  <si>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</si>
  <si>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</si>
  <si>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</si>
  <si>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</si>
  <si>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</si>
  <si>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</si>
  <si>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</si>
  <si>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</si>
  <si>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</si>
  <si>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</si>
  <si>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</si>
  <si>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</si>
  <si>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</si>
  <si>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</si>
  <si>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</si>
  <si>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</si>
  <si>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</si>
  <si>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</si>
  <si>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</si>
  <si>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</si>
  <si>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</si>
  <si>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</si>
  <si>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</si>
  <si>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</si>
  <si>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</si>
  <si>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</si>
  <si>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</si>
  <si>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</si>
  <si>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</si>
  <si>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</si>
  <si>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</si>
  <si>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</si>
  <si>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</si>
  <si>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</si>
  <si>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</si>
  <si>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</si>
  <si>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</si>
  <si>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</si>
  <si>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</si>
  <si>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</si>
  <si>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</si>
  <si>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</si>
  <si>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</si>
  <si>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</si>
  <si>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</si>
  <si>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</si>
  <si>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</si>
  <si>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</si>
  <si>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</si>
  <si>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</si>
  <si>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</si>
  <si>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</si>
  <si>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</si>
  <si>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</si>
  <si>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</si>
  <si>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</si>
  <si>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</si>
  <si>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</si>
  <si>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</si>
  <si>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</si>
  <si>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</si>
  <si>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</si>
  <si>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</si>
  <si>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</si>
  <si>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</si>
  <si>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</si>
  <si>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</si>
  <si>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</si>
  <si>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</si>
  <si>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</si>
  <si>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</si>
  <si>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</si>
  <si>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</si>
  <si>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</si>
  <si>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</si>
  <si>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</si>
  <si>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</si>
  <si>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</si>
  <si>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</si>
  <si>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</si>
  <si>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</si>
  <si>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</si>
  <si>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</si>
  <si>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</si>
  <si>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</si>
  <si>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</si>
  <si>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</si>
  <si>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</si>
  <si>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</si>
  <si>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</si>
  <si>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</si>
  <si>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</si>
  <si>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</si>
  <si>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</si>
  <si>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</si>
  <si>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</si>
  <si>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</si>
  <si>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</si>
  <si>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</si>
  <si>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</si>
  <si>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</si>
  <si>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</si>
  <si>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</si>
  <si>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</si>
  <si>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</si>
  <si>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</si>
  <si>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</si>
  <si>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</si>
  <si>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</si>
  <si>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</si>
  <si>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</si>
  <si>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</si>
  <si>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</si>
  <si>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</si>
  <si>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</si>
  <si>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</si>
  <si>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</si>
  <si>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</si>
  <si>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</si>
  <si>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</si>
  <si>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</si>
  <si>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</si>
  <si>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</si>
  <si>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</si>
  <si>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</si>
  <si>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</si>
  <si>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</si>
  <si>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</si>
  <si>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</si>
  <si>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</si>
  <si>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</si>
  <si>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</si>
  <si>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</si>
  <si>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</si>
  <si>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</si>
  <si>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</si>
  <si>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</si>
  <si>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</si>
  <si>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</si>
  <si>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</si>
  <si>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</si>
  <si>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</si>
  <si>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</si>
  <si>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</si>
  <si>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</si>
  <si>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</si>
  <si>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</si>
  <si>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</si>
  <si>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</si>
  <si>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</si>
  <si>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</si>
  <si>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</si>
  <si>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</si>
  <si>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</si>
  <si>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</si>
  <si>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</si>
  <si>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</si>
  <si>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</si>
  <si>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</si>
  <si>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</si>
  <si>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</si>
  <si>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</si>
  <si>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</si>
  <si>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</si>
  <si>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</si>
  <si>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</si>
  <si>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</si>
  <si>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</si>
  <si>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</si>
  <si>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</si>
  <si>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</si>
  <si>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</si>
  <si>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</si>
  <si>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</si>
  <si>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</si>
  <si>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</si>
  <si>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</si>
  <si>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</si>
  <si>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</si>
  <si>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</si>
  <si>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</si>
  <si>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</si>
  <si>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</si>
  <si>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</si>
  <si>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</si>
  <si>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</si>
  <si>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</si>
  <si>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</si>
  <si>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</si>
  <si>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</si>
  <si>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</si>
  <si>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</si>
  <si>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</si>
  <si>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</si>
  <si>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</si>
  <si>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</si>
  <si>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</si>
  <si>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</si>
  <si>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</si>
  <si>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</si>
  <si>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</si>
  <si>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</si>
  <si>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</si>
  <si>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</si>
  <si>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</si>
  <si>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</si>
  <si>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</si>
  <si>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</si>
  <si>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</si>
  <si>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</si>
  <si>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</si>
  <si>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</si>
  <si>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</si>
  <si>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</si>
  <si>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</si>
  <si>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</si>
  <si>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</si>
  <si>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</si>
  <si>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</si>
  <si>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</si>
  <si>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</si>
  <si>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</si>
  <si>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</si>
  <si>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</si>
  <si>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</si>
  <si>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</si>
  <si>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</si>
  <si>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</si>
  <si>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</si>
  <si>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</si>
  <si>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</si>
  <si>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</si>
  <si>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</si>
  <si>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</si>
  <si>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</si>
  <si>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</si>
  <si>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</si>
  <si>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</si>
  <si>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</si>
  <si>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</si>
  <si>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</si>
  <si>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</si>
  <si>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</si>
  <si>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</si>
  <si>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</si>
  <si>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</si>
  <si>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</si>
  <si>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</si>
  <si>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</si>
  <si>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</si>
  <si>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</si>
  <si>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</si>
  <si>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</si>
  <si>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</si>
  <si>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</si>
  <si>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</si>
  <si>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</si>
  <si>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</si>
  <si>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</si>
  <si>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</si>
  <si>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</si>
  <si>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</si>
  <si>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</si>
  <si>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</si>
  <si>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</si>
  <si>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</si>
  <si>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</si>
  <si>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</si>
  <si>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</si>
  <si>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</si>
  <si>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</si>
  <si>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</si>
  <si>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</si>
  <si>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</si>
  <si>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</si>
  <si>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</si>
  <si>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</si>
  <si>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</si>
  <si>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</si>
  <si>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</si>
  <si>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</si>
  <si>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</si>
  <si>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</si>
  <si>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</si>
  <si>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</si>
  <si>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</si>
  <si>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</si>
  <si>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</si>
  <si>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</si>
  <si>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</si>
  <si>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</si>
  <si>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</si>
  <si>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</si>
  <si>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</si>
  <si>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</si>
  <si>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</si>
  <si>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</si>
  <si>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</si>
  <si>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</si>
  <si>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</si>
  <si>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</si>
  <si>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</si>
  <si>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</si>
  <si>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</si>
  <si>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</si>
  <si>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</si>
  <si>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</si>
  <si>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</si>
  <si>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</si>
  <si>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</si>
  <si>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</si>
  <si>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</si>
  <si>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</si>
  <si>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</si>
  <si>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</si>
  <si>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</si>
  <si>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</si>
  <si>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</si>
  <si>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</si>
  <si>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</si>
  <si>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</si>
  <si>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</si>
  <si>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</si>
  <si>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</si>
  <si>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</si>
  <si>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</si>
  <si>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</si>
  <si>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</si>
  <si>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</si>
  <si>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</si>
  <si>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</si>
  <si>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</si>
  <si>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</si>
  <si>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</si>
  <si>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</si>
  <si>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</si>
  <si>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</si>
  <si>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</si>
  <si>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</si>
  <si>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</si>
  <si>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</si>
  <si>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</si>
  <si>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</si>
  <si>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</si>
  <si>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</si>
  <si>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</si>
  <si>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</si>
  <si>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</si>
  <si>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</si>
  <si>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</si>
  <si>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</si>
  <si>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</si>
  <si>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</si>
  <si>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</si>
  <si>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</si>
  <si>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</si>
  <si>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</si>
  <si>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</si>
  <si>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</si>
  <si>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</si>
  <si>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</si>
  <si>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</si>
  <si>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</si>
  <si>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</si>
  <si>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</si>
  <si>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</si>
  <si>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</si>
  <si>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</si>
  <si>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</si>
  <si>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</si>
  <si>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</si>
  <si>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</si>
  <si>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</si>
  <si>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</si>
  <si>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</si>
  <si>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</si>
  <si>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</si>
  <si>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</si>
  <si>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</si>
  <si>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</si>
  <si>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</si>
  <si>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</si>
  <si>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</si>
  <si>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</si>
  <si>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</si>
  <si>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</si>
  <si>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</si>
  <si>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</si>
  <si>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</si>
  <si>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</si>
  <si>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</si>
  <si>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</si>
  <si>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</si>
  <si>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</si>
  <si>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</si>
  <si>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</si>
  <si>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</si>
  <si>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</si>
  <si>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</si>
  <si>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</si>
  <si>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</si>
  <si>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</si>
  <si>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</si>
  <si>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</si>
  <si>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</si>
  <si>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</si>
  <si>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</si>
  <si>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</si>
  <si>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</si>
  <si>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</si>
  <si>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</si>
  <si>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</si>
  <si>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</si>
  <si>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</si>
  <si>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</si>
  <si>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</si>
  <si>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</si>
  <si>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</si>
  <si>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</si>
  <si>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</si>
  <si>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</si>
  <si>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</si>
  <si>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</si>
  <si>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</si>
  <si>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</si>
  <si>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</si>
  <si>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</si>
  <si>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</si>
  <si>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</si>
  <si>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</si>
  <si>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</si>
  <si>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</si>
  <si>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</si>
  <si>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</si>
  <si>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</si>
  <si>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</si>
  <si>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</si>
  <si>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</si>
  <si>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</si>
  <si>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</si>
  <si>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</si>
  <si>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</si>
  <si>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</si>
  <si>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</si>
  <si>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</si>
  <si>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</si>
  <si>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</si>
  <si>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</si>
  <si>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</si>
  <si>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</si>
  <si>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</si>
  <si>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</si>
  <si>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</si>
  <si>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</si>
  <si>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</si>
  <si>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</si>
  <si>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</si>
  <si>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</si>
  <si>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</si>
  <si>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</si>
  <si>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</si>
  <si>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</si>
  <si>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</si>
  <si>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</si>
  <si>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</si>
  <si>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</si>
  <si>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</si>
  <si>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</si>
  <si>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</si>
  <si>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</si>
  <si>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</si>
  <si>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</si>
  <si>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</si>
  <si>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</si>
  <si>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</si>
  <si>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</si>
  <si>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</si>
  <si>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</si>
  <si>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</si>
  <si>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</si>
  <si>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</si>
  <si>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</si>
  <si>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</si>
  <si>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</si>
  <si>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</si>
  <si>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</si>
  <si>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</si>
  <si>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</si>
  <si>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</si>
  <si>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</si>
  <si>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</si>
  <si>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</si>
  <si>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</si>
  <si>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</si>
  <si>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</si>
  <si>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</si>
  <si>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</si>
  <si>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</si>
  <si>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</si>
  <si>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</si>
  <si>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</si>
  <si>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</si>
  <si>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</si>
  <si>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</si>
  <si>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</si>
  <si>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</si>
  <si>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</si>
  <si>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</si>
  <si>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</si>
  <si>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</si>
  <si>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</si>
  <si>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</si>
  <si>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</si>
  <si>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</si>
  <si>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</si>
  <si>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</si>
  <si>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</si>
  <si>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</si>
  <si>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</si>
  <si>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</si>
  <si>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</si>
  <si>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</si>
  <si>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</si>
  <si>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</si>
  <si>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</si>
  <si>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</si>
  <si>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</si>
  <si>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</si>
  <si>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</si>
  <si>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</si>
  <si>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</si>
  <si>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</si>
  <si>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</si>
  <si>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</si>
  <si>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</si>
  <si>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</si>
  <si>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</si>
  <si>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</si>
  <si>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</si>
  <si>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</si>
  <si>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</si>
  <si>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</si>
  <si>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</si>
  <si>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</si>
  <si>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</si>
  <si>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</si>
  <si>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</si>
  <si>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</si>
  <si>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</si>
  <si>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</si>
  <si>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</si>
  <si>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</si>
  <si>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</si>
  <si>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</si>
  <si>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</si>
  <si>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</si>
  <si>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</si>
  <si>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</si>
  <si>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</si>
  <si>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</si>
  <si>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</si>
  <si>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</si>
  <si>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</si>
  <si>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</si>
  <si>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</si>
  <si>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</si>
  <si>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</si>
  <si>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</si>
  <si>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</si>
  <si>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</si>
  <si>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</si>
  <si>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</si>
  <si>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</si>
  <si>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</si>
  <si>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</si>
  <si>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</si>
  <si>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</si>
  <si>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</si>
  <si>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</si>
  <si>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</si>
  <si>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</si>
  <si>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</si>
  <si>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</si>
  <si>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</si>
  <si>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</si>
  <si>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</si>
  <si>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</si>
  <si>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</si>
  <si>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</si>
  <si>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</si>
  <si>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</si>
  <si>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</si>
  <si>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</si>
  <si>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</si>
  <si>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</si>
  <si>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</si>
  <si>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</si>
  <si>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</si>
  <si>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</si>
  <si>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</si>
  <si>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</si>
  <si>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</si>
  <si>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</si>
  <si>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</si>
  <si>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</si>
  <si>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</si>
  <si>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</si>
  <si>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</si>
  <si>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</si>
  <si>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</si>
  <si>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</si>
  <si>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</si>
  <si>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</si>
  <si>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</si>
  <si>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</si>
  <si>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</si>
  <si>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</si>
  <si>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</si>
  <si>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</si>
  <si>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</si>
  <si>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</si>
  <si>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</si>
  <si>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</si>
  <si>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</si>
  <si>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</si>
  <si>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</si>
  <si>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</si>
  <si>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</si>
  <si>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</si>
  <si>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</si>
  <si>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</si>
  <si>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</si>
  <si>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</si>
  <si>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</si>
  <si>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</si>
  <si>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</si>
  <si>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</si>
  <si>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</si>
  <si>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</si>
  <si>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</si>
  <si>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</si>
  <si>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</si>
  <si>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</si>
  <si>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</si>
  <si>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</si>
  <si>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</si>
  <si>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</si>
  <si>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</si>
  <si>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</si>
  <si>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</si>
  <si>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</si>
  <si>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</si>
  <si>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</si>
  <si>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</si>
  <si>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</si>
  <si>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</si>
  <si>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</si>
  <si>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</si>
  <si>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</si>
  <si>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</si>
  <si>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</si>
  <si>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</si>
  <si>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</si>
  <si>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</si>
  <si>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</si>
  <si>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</si>
  <si>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</si>
  <si>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</si>
  <si>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</si>
  <si>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</si>
  <si>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</si>
  <si>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</si>
  <si>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</si>
  <si>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</si>
  <si>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</si>
  <si>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</si>
  <si>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</si>
  <si>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</si>
  <si>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</si>
  <si>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</si>
  <si>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</si>
  <si>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</si>
  <si>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</si>
  <si>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</si>
  <si>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</si>
  <si>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</si>
  <si>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</si>
  <si>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</si>
  <si>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</si>
  <si>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</si>
  <si>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</si>
  <si>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</si>
  <si>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</si>
  <si>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</si>
  <si>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</si>
  <si>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</si>
  <si>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</si>
  <si>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</si>
  <si>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</si>
  <si>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</si>
  <si>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</si>
  <si>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</si>
  <si>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</si>
  <si>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</si>
  <si>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</si>
  <si>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</si>
  <si>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</si>
  <si>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</si>
  <si>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</si>
  <si>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</si>
  <si>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</si>
  <si>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</si>
  <si>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</si>
  <si>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</si>
  <si>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</si>
  <si>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</si>
  <si>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</si>
  <si>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</si>
  <si>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</si>
  <si>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</si>
  <si>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</si>
  <si>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</si>
  <si>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</si>
  <si>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</si>
  <si>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</si>
  <si>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</si>
  <si>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</si>
  <si>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</si>
  <si>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</si>
  <si>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</si>
  <si>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</si>
  <si>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</si>
  <si>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</si>
  <si>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</si>
  <si>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</si>
  <si>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</si>
  <si>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</si>
  <si>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</si>
  <si>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</si>
  <si>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</si>
  <si>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</si>
  <si>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</si>
  <si>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</si>
  <si>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</si>
  <si>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</si>
  <si>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</si>
  <si>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</si>
  <si>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</si>
  <si>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</si>
  <si>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</si>
  <si>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</si>
  <si>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</si>
  <si>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</si>
  <si>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</si>
  <si>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</si>
  <si>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</si>
  <si>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</si>
  <si>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</si>
  <si>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</si>
  <si>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</si>
  <si>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</si>
  <si>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</si>
  <si>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</si>
  <si>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</si>
  <si>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</si>
  <si>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</si>
  <si>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</si>
  <si>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</si>
  <si>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</si>
  <si>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</si>
  <si>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</si>
  <si>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</si>
  <si>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</si>
  <si>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</si>
  <si>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</si>
  <si>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</si>
  <si>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</si>
  <si>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</si>
  <si>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</si>
  <si>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</si>
  <si>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</si>
  <si>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</si>
  <si>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</si>
  <si>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</si>
  <si>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</si>
  <si>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</si>
  <si>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</si>
  <si>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</si>
  <si>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</si>
  <si>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</si>
  <si>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</si>
  <si>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</si>
  <si>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</si>
  <si>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</si>
  <si>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</si>
  <si>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</si>
  <si>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</si>
  <si>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</si>
  <si>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</si>
  <si>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</si>
  <si>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</si>
  <si>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</si>
  <si>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</si>
  <si>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</si>
  <si>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</si>
  <si>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</si>
  <si>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</si>
  <si>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</si>
  <si>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</si>
  <si>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</si>
  <si>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</si>
  <si>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</si>
  <si>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</si>
  <si>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</si>
  <si>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</si>
  <si>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</si>
  <si>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</si>
  <si>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</si>
  <si>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</si>
  <si>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</si>
  <si>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</si>
  <si>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</si>
  <si>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</si>
  <si>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</si>
  <si>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</si>
  <si>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</si>
  <si>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</si>
  <si>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</si>
  <si>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</si>
  <si>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</si>
  <si>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</si>
  <si>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</si>
  <si>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</si>
  <si>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</si>
  <si>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</si>
  <si>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</si>
  <si>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</si>
  <si>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</si>
  <si>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</si>
  <si>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</si>
  <si>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</si>
  <si>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</si>
  <si>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</si>
  <si>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</si>
  <si>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</si>
  <si>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</si>
  <si>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</si>
  <si>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</si>
  <si>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</si>
  <si>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</si>
  <si>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</si>
  <si>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</si>
  <si>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</si>
  <si>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</si>
  <si>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</si>
  <si>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</si>
  <si>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</si>
  <si>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</si>
  <si>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</si>
  <si>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</si>
  <si>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</si>
  <si>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</si>
  <si>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Ръководител:  Антон Божков</t>
  </si>
  <si>
    <t xml:space="preserve"> Антон Божков</t>
  </si>
  <si>
    <t>Ръководител: Антон Божков</t>
  </si>
  <si>
    <t>1.Инфра Билдинг ЕООД</t>
  </si>
  <si>
    <t>2.Витех строй ЕООД</t>
  </si>
  <si>
    <t>3.Би Ес Кей ООД</t>
  </si>
  <si>
    <t>01.01.2015- 30.09.2015</t>
  </si>
  <si>
    <t>Дата на съставяне: 23.11.2015г.</t>
  </si>
  <si>
    <t>23.11.2015г.</t>
  </si>
  <si>
    <t xml:space="preserve">Дата на съставяне: 23.11.2015г.                           </t>
  </si>
  <si>
    <t xml:space="preserve">Дата  на съставяне: 23.11.2015г.                                                                                                        </t>
  </si>
  <si>
    <t>Дата на съставяне:23.11.2015г.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</si>
</sst>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10">
      <selection activeCell="H28" sqref="H2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>
        <v>202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630</v>
      </c>
      <c r="D13" s="150">
        <v>1907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651</v>
      </c>
      <c r="D14" s="150">
        <v>85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482</v>
      </c>
      <c r="D15" s="150">
        <v>433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47</v>
      </c>
      <c r="D18" s="150">
        <v>44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1810</v>
      </c>
      <c r="D19" s="154">
        <f>SUM(D11:D18)</f>
        <v>2769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426</v>
      </c>
      <c r="H21" s="155">
        <f>SUM(H22:H24)</f>
        <v>235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426</v>
      </c>
      <c r="H24" s="151">
        <v>235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10498</v>
      </c>
      <c r="H25" s="153">
        <f>H19+H20+H21</f>
        <v>10307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4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4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-60465</v>
      </c>
      <c r="H27" s="153">
        <f>SUM(H28:H30)</f>
        <v>-59815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-60465</v>
      </c>
      <c r="H29" s="315">
        <v>-59815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263</v>
      </c>
      <c r="H31" s="151">
        <v>22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5160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-60202</v>
      </c>
      <c r="H33" s="153">
        <f>H27+H31+H32</f>
        <v>-59793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8659</v>
      </c>
      <c r="H36" s="153">
        <f>H25+H17+H33</f>
        <v>8877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212</v>
      </c>
      <c r="H39" s="157">
        <v>-76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675</v>
      </c>
      <c r="H47" s="151">
        <v>434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675</v>
      </c>
      <c r="H49" s="153">
        <f>SUM(H43:H48)</f>
        <v>609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184</v>
      </c>
      <c r="D54" s="150">
        <v>214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2802</v>
      </c>
      <c r="D55" s="154">
        <f>D19+D20+D21+D27+D32+D45+D51+D53+D54</f>
        <v>8211</v>
      </c>
      <c r="E55" s="236" t="s">
        <v>171</v>
      </c>
      <c r="F55" s="260" t="s">
        <v>172</v>
      </c>
      <c r="G55" s="153">
        <f>G49+G51+G52+G53+G54</f>
        <v>675</v>
      </c>
      <c r="H55" s="153">
        <f>H49+H51+H52+H53+H54</f>
        <v>609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58</v>
      </c>
      <c r="D58" s="150">
        <v>89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50</v>
      </c>
      <c r="D59" s="150">
        <v>100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16081</v>
      </c>
      <c r="H61" s="153">
        <f>SUM(H62:H68)</f>
        <v>20386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13425</v>
      </c>
      <c r="H63" s="151">
        <v>15415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108</v>
      </c>
      <c r="D64" s="154">
        <f>SUM(D58:D63)</f>
        <v>189</v>
      </c>
      <c r="E64" s="236" t="s">
        <v>199</v>
      </c>
      <c r="F64" s="241" t="s">
        <v>200</v>
      </c>
      <c r="G64" s="151">
        <v>2389</v>
      </c>
      <c r="H64" s="151">
        <v>4465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160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49</v>
      </c>
      <c r="H67" s="151">
        <v>78</v>
      </c>
    </row>
    <row r="68" spans="1:8" ht="15">
      <c r="A68" s="234" t="s">
        <v>210</v>
      </c>
      <c r="B68" s="240" t="s">
        <v>211</v>
      </c>
      <c r="C68" s="150">
        <v>4873</v>
      </c>
      <c r="D68" s="150">
        <v>3751</v>
      </c>
      <c r="E68" s="236" t="s">
        <v>212</v>
      </c>
      <c r="F68" s="241" t="s">
        <v>213</v>
      </c>
      <c r="G68" s="151">
        <v>58</v>
      </c>
      <c r="H68" s="151">
        <v>203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16081</v>
      </c>
      <c r="H71" s="160">
        <f>H59+H60+H61+H69+H70</f>
        <v>20386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13</v>
      </c>
      <c r="D72" s="150">
        <v>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4886</v>
      </c>
      <c r="D75" s="154">
        <f>SUM(D67:D74)</f>
        <v>3756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16081</v>
      </c>
      <c r="H79" s="161">
        <f>H71+H74+H75+H76</f>
        <v>20386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15995</v>
      </c>
      <c r="D83" s="150">
        <v>15951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15995</v>
      </c>
      <c r="D84" s="154">
        <f>D83+D82+D78</f>
        <v>15951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1693</v>
      </c>
      <c r="D87" s="150">
        <v>737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143</v>
      </c>
      <c r="D88" s="150">
        <v>952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1836</v>
      </c>
      <c r="D91" s="154">
        <f>SUM(D87:D90)</f>
        <v>1689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22825</v>
      </c>
      <c r="D93" s="154">
        <f>D64+D75+D84+D91+D92</f>
        <v>21585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25627</v>
      </c>
      <c r="D94" s="163">
        <f>D93+D55</f>
        <v>29796</v>
      </c>
      <c r="E94" s="447" t="s">
        <v>269</v>
      </c>
      <c r="F94" s="288" t="s">
        <v>270</v>
      </c>
      <c r="G94" s="164">
        <f>G36+G39+G55+G79</f>
        <v>25627</v>
      </c>
      <c r="H94" s="164">
        <f>H36+H39+H55+H79</f>
        <v>29796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863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J48" sqref="J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01.01.2015- 30.09.2015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801</v>
      </c>
      <c r="D9" s="45">
        <v>96</v>
      </c>
      <c r="E9" s="297" t="s">
        <v>283</v>
      </c>
      <c r="F9" s="546" t="s">
        <v>284</v>
      </c>
      <c r="G9" s="547">
        <v>176</v>
      </c>
      <c r="H9" s="547">
        <v>83</v>
      </c>
    </row>
    <row r="10" spans="1:8" ht="12">
      <c r="A10" s="297" t="s">
        <v>285</v>
      </c>
      <c r="B10" s="298" t="s">
        <v>286</v>
      </c>
      <c r="C10" s="45">
        <v>7624</v>
      </c>
      <c r="D10" s="45">
        <v>3662</v>
      </c>
      <c r="E10" s="297" t="s">
        <v>287</v>
      </c>
      <c r="F10" s="546" t="s">
        <v>288</v>
      </c>
      <c r="G10" s="547">
        <v>1</v>
      </c>
      <c r="H10" s="547"/>
    </row>
    <row r="11" spans="1:8" ht="12">
      <c r="A11" s="297" t="s">
        <v>289</v>
      </c>
      <c r="B11" s="298" t="s">
        <v>290</v>
      </c>
      <c r="C11" s="45">
        <v>1179</v>
      </c>
      <c r="D11" s="45">
        <v>1357</v>
      </c>
      <c r="E11" s="299" t="s">
        <v>291</v>
      </c>
      <c r="F11" s="546" t="s">
        <v>292</v>
      </c>
      <c r="G11" s="547">
        <v>11893</v>
      </c>
      <c r="H11" s="547">
        <v>3893</v>
      </c>
    </row>
    <row r="12" spans="1:8" ht="12">
      <c r="A12" s="297" t="s">
        <v>293</v>
      </c>
      <c r="B12" s="298" t="s">
        <v>294</v>
      </c>
      <c r="C12" s="45">
        <v>718</v>
      </c>
      <c r="D12" s="45">
        <v>540</v>
      </c>
      <c r="E12" s="299" t="s">
        <v>77</v>
      </c>
      <c r="F12" s="546" t="s">
        <v>295</v>
      </c>
      <c r="G12" s="547">
        <v>65</v>
      </c>
      <c r="H12" s="547">
        <v>179</v>
      </c>
    </row>
    <row r="13" spans="1:18" ht="12">
      <c r="A13" s="297" t="s">
        <v>296</v>
      </c>
      <c r="B13" s="298" t="s">
        <v>297</v>
      </c>
      <c r="C13" s="45">
        <v>122</v>
      </c>
      <c r="D13" s="45">
        <v>80</v>
      </c>
      <c r="E13" s="300" t="s">
        <v>50</v>
      </c>
      <c r="F13" s="548" t="s">
        <v>298</v>
      </c>
      <c r="G13" s="545">
        <f>SUM(G9:G12)</f>
        <v>12135</v>
      </c>
      <c r="H13" s="545">
        <f>SUM(H9:H12)</f>
        <v>4155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4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2444</v>
      </c>
      <c r="D16" s="46">
        <v>40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2318</v>
      </c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12888</v>
      </c>
      <c r="D19" s="48">
        <f>SUM(D9:D15)+D16</f>
        <v>5779</v>
      </c>
      <c r="E19" s="303" t="s">
        <v>315</v>
      </c>
      <c r="F19" s="549" t="s">
        <v>316</v>
      </c>
      <c r="G19" s="547">
        <v>3054</v>
      </c>
      <c r="H19" s="547">
        <v>441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575</v>
      </c>
      <c r="D22" s="45">
        <v>582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1220</v>
      </c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3054</v>
      </c>
      <c r="H24" s="545">
        <f>SUM(H19:H23)</f>
        <v>441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40</v>
      </c>
      <c r="D25" s="45">
        <v>13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1835</v>
      </c>
      <c r="D26" s="48">
        <f>SUM(D22:D25)</f>
        <v>595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14723</v>
      </c>
      <c r="D28" s="49">
        <f>D26+D19</f>
        <v>6374</v>
      </c>
      <c r="E28" s="126" t="s">
        <v>337</v>
      </c>
      <c r="F28" s="551" t="s">
        <v>338</v>
      </c>
      <c r="G28" s="545">
        <f>G13+G15+G24</f>
        <v>15189</v>
      </c>
      <c r="H28" s="545">
        <f>H13+H15+H24</f>
        <v>4596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466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1778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203</v>
      </c>
      <c r="D31" s="45">
        <v>8</v>
      </c>
      <c r="E31" s="295" t="s">
        <v>850</v>
      </c>
      <c r="F31" s="549" t="s">
        <v>344</v>
      </c>
      <c r="G31" s="547"/>
      <c r="H31" s="547">
        <v>252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14520</v>
      </c>
      <c r="D33" s="48">
        <f>D28-D31+D32</f>
        <v>6366</v>
      </c>
      <c r="E33" s="126" t="s">
        <v>351</v>
      </c>
      <c r="F33" s="551" t="s">
        <v>352</v>
      </c>
      <c r="G33" s="52">
        <f>G32-G31+G28</f>
        <v>15189</v>
      </c>
      <c r="H33" s="52">
        <f>H32-H31+H28</f>
        <v>4344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669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2022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669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2022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203</v>
      </c>
      <c r="D40" s="50">
        <v>8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466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2030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15189</v>
      </c>
      <c r="D42" s="52">
        <f>D33+D35+D39</f>
        <v>6366</v>
      </c>
      <c r="E42" s="127" t="s">
        <v>378</v>
      </c>
      <c r="F42" s="128" t="s">
        <v>379</v>
      </c>
      <c r="G42" s="52">
        <f>G39+G33</f>
        <v>15189</v>
      </c>
      <c r="H42" s="52">
        <f>H39+H33</f>
        <v>6366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871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864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C52" sqref="C52:D52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01.01.2015- 30.09.2015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11031</v>
      </c>
      <c r="D10" s="53">
        <v>6633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-9909</v>
      </c>
      <c r="D11" s="53">
        <v>-5314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-695</v>
      </c>
      <c r="D13" s="53">
        <v>-578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-322</v>
      </c>
      <c r="D14" s="53">
        <v>-372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-34</v>
      </c>
      <c r="D15" s="53">
        <v>-20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-216</v>
      </c>
      <c r="D19" s="53">
        <v>-129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-145</v>
      </c>
      <c r="D20" s="54">
        <f>SUM(D10:D19)</f>
        <v>220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-3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2</v>
      </c>
      <c r="D23" s="53">
        <v>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-209</v>
      </c>
      <c r="D24" s="53">
        <v>-673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374</v>
      </c>
      <c r="D25" s="53">
        <v>519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5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156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320</v>
      </c>
      <c r="D32" s="54">
        <f>SUM(D22:D31)</f>
        <v>-148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5152</v>
      </c>
      <c r="D36" s="53">
        <v>723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-4757</v>
      </c>
      <c r="D37" s="53">
        <v>-622</v>
      </c>
      <c r="E37" s="129"/>
      <c r="F37" s="129"/>
    </row>
    <row r="38" spans="1:6" ht="12">
      <c r="A38" s="331" t="s">
        <v>437</v>
      </c>
      <c r="B38" s="332" t="s">
        <v>438</v>
      </c>
      <c r="C38" s="53">
        <v>-30</v>
      </c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-26</v>
      </c>
      <c r="D39" s="53">
        <v>-16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-367</v>
      </c>
      <c r="D41" s="53">
        <v>-3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-28</v>
      </c>
      <c r="D42" s="54">
        <f>SUM(D34:D41)</f>
        <v>82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147</v>
      </c>
      <c r="D43" s="54">
        <f>D42+D32+D20</f>
        <v>154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1689</v>
      </c>
      <c r="D44" s="131">
        <v>360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1836</v>
      </c>
      <c r="D45" s="54">
        <f>D44+D43</f>
        <v>514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872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863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1" sqref="F2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01.01.2015- 30.09.2015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235</v>
      </c>
      <c r="I11" s="57">
        <f>'справка №1-БАЛАНС'!H28+'справка №1-БАЛАНС'!H31</f>
        <v>22</v>
      </c>
      <c r="J11" s="57">
        <f>'справка №1-БАЛАНС'!H29+'справка №1-БАЛАНС'!H32</f>
        <v>-59815</v>
      </c>
      <c r="K11" s="59"/>
      <c r="L11" s="343">
        <f>SUM(C11:K11)</f>
        <v>8877</v>
      </c>
      <c r="M11" s="57">
        <f>'справка №1-БАЛАНС'!H39</f>
        <v>-76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235</v>
      </c>
      <c r="I15" s="60">
        <f t="shared" si="2"/>
        <v>22</v>
      </c>
      <c r="J15" s="60">
        <f t="shared" si="2"/>
        <v>-59815</v>
      </c>
      <c r="K15" s="60">
        <f t="shared" si="2"/>
        <v>0</v>
      </c>
      <c r="L15" s="343">
        <f t="shared" si="1"/>
        <v>8877</v>
      </c>
      <c r="M15" s="60">
        <f t="shared" si="2"/>
        <v>-76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263</v>
      </c>
      <c r="J16" s="344">
        <f>+'справка №1-БАЛАНС'!G32</f>
        <v>0</v>
      </c>
      <c r="K16" s="59"/>
      <c r="L16" s="343">
        <f t="shared" si="1"/>
        <v>263</v>
      </c>
      <c r="M16" s="59">
        <v>203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191</v>
      </c>
      <c r="I17" s="61">
        <f t="shared" si="3"/>
        <v>-191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191</v>
      </c>
      <c r="I19" s="59">
        <v>-191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-22</v>
      </c>
      <c r="J20" s="59">
        <v>22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85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>
        <v>85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-481</v>
      </c>
      <c r="K24" s="58">
        <f t="shared" si="5"/>
        <v>0</v>
      </c>
      <c r="L24" s="343">
        <f t="shared" si="1"/>
        <v>-481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>
        <v>481</v>
      </c>
      <c r="K26" s="184"/>
      <c r="L26" s="343">
        <f t="shared" si="1"/>
        <v>481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>
        <v>-72</v>
      </c>
      <c r="J28" s="59">
        <v>72</v>
      </c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426</v>
      </c>
      <c r="I29" s="58">
        <f t="shared" si="6"/>
        <v>0</v>
      </c>
      <c r="J29" s="58">
        <f t="shared" si="6"/>
        <v>-60202</v>
      </c>
      <c r="K29" s="58">
        <f t="shared" si="6"/>
        <v>0</v>
      </c>
      <c r="L29" s="343">
        <f t="shared" si="1"/>
        <v>8659</v>
      </c>
      <c r="M29" s="58">
        <f t="shared" si="6"/>
        <v>212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426</v>
      </c>
      <c r="I32" s="58">
        <f t="shared" si="7"/>
        <v>0</v>
      </c>
      <c r="J32" s="58">
        <f t="shared" si="7"/>
        <v>-60202</v>
      </c>
      <c r="K32" s="58">
        <f t="shared" si="7"/>
        <v>0</v>
      </c>
      <c r="L32" s="343">
        <f t="shared" si="1"/>
        <v>8659</v>
      </c>
      <c r="M32" s="58">
        <f>M29+M30+M31</f>
        <v>212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873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864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49" sqref="D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01.01.2015- 30.09.2015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>
        <v>98</v>
      </c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>
        <v>294</v>
      </c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>
        <v>92</v>
      </c>
      <c r="L10" s="64">
        <v>3</v>
      </c>
      <c r="M10" s="64">
        <v>95</v>
      </c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5052</v>
      </c>
      <c r="E11" s="188">
        <v>6</v>
      </c>
      <c r="F11" s="188">
        <v>529</v>
      </c>
      <c r="G11" s="73">
        <f t="shared" si="2"/>
        <v>4529</v>
      </c>
      <c r="H11" s="64"/>
      <c r="I11" s="64"/>
      <c r="J11" s="73">
        <f t="shared" si="3"/>
        <v>4529</v>
      </c>
      <c r="K11" s="64">
        <v>3145</v>
      </c>
      <c r="L11" s="64">
        <v>936</v>
      </c>
      <c r="M11" s="64">
        <v>182</v>
      </c>
      <c r="N11" s="73">
        <f t="shared" si="4"/>
        <v>3899</v>
      </c>
      <c r="O11" s="64"/>
      <c r="P11" s="64"/>
      <c r="Q11" s="73">
        <f t="shared" si="0"/>
        <v>3899</v>
      </c>
      <c r="R11" s="73">
        <f t="shared" si="1"/>
        <v>630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166</v>
      </c>
      <c r="E12" s="188">
        <v>750</v>
      </c>
      <c r="F12" s="188">
        <v>123</v>
      </c>
      <c r="G12" s="73">
        <f t="shared" si="2"/>
        <v>793</v>
      </c>
      <c r="H12" s="64"/>
      <c r="I12" s="64"/>
      <c r="J12" s="73">
        <f t="shared" si="3"/>
        <v>793</v>
      </c>
      <c r="K12" s="64">
        <v>81</v>
      </c>
      <c r="L12" s="64">
        <v>116</v>
      </c>
      <c r="M12" s="64">
        <v>55</v>
      </c>
      <c r="N12" s="73">
        <f t="shared" si="4"/>
        <v>142</v>
      </c>
      <c r="O12" s="64"/>
      <c r="P12" s="64"/>
      <c r="Q12" s="73">
        <f t="shared" si="0"/>
        <v>142</v>
      </c>
      <c r="R12" s="73">
        <f t="shared" si="1"/>
        <v>651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840</v>
      </c>
      <c r="E13" s="188">
        <v>235</v>
      </c>
      <c r="F13" s="188">
        <v>62</v>
      </c>
      <c r="G13" s="73">
        <f t="shared" si="2"/>
        <v>1013</v>
      </c>
      <c r="H13" s="64"/>
      <c r="I13" s="64"/>
      <c r="J13" s="73">
        <f t="shared" si="3"/>
        <v>1013</v>
      </c>
      <c r="K13" s="64">
        <v>407</v>
      </c>
      <c r="L13" s="64">
        <v>188</v>
      </c>
      <c r="M13" s="64">
        <v>64</v>
      </c>
      <c r="N13" s="73">
        <f t="shared" si="4"/>
        <v>531</v>
      </c>
      <c r="O13" s="64"/>
      <c r="P13" s="64"/>
      <c r="Q13" s="73">
        <f t="shared" si="0"/>
        <v>531</v>
      </c>
      <c r="R13" s="73">
        <f t="shared" si="1"/>
        <v>482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105</v>
      </c>
      <c r="E16" s="188">
        <v>26</v>
      </c>
      <c r="F16" s="188">
        <v>11</v>
      </c>
      <c r="G16" s="73">
        <f t="shared" si="2"/>
        <v>120</v>
      </c>
      <c r="H16" s="64"/>
      <c r="I16" s="64"/>
      <c r="J16" s="73">
        <f t="shared" si="3"/>
        <v>120</v>
      </c>
      <c r="K16" s="64">
        <v>61</v>
      </c>
      <c r="L16" s="64">
        <v>23</v>
      </c>
      <c r="M16" s="64">
        <v>11</v>
      </c>
      <c r="N16" s="73">
        <f t="shared" si="4"/>
        <v>73</v>
      </c>
      <c r="O16" s="64"/>
      <c r="P16" s="64"/>
      <c r="Q16" s="73">
        <f aca="true" t="shared" si="5" ref="Q16:Q25">N16+O16-P16</f>
        <v>73</v>
      </c>
      <c r="R16" s="73">
        <f aca="true" t="shared" si="6" ref="R16:R25">J16-Q16</f>
        <v>47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6555</v>
      </c>
      <c r="E17" s="193">
        <f>SUM(E9:E16)</f>
        <v>1017</v>
      </c>
      <c r="F17" s="193">
        <f>SUM(F9:F16)</f>
        <v>1117</v>
      </c>
      <c r="G17" s="73">
        <f t="shared" si="2"/>
        <v>6455</v>
      </c>
      <c r="H17" s="74">
        <f>SUM(H9:H16)</f>
        <v>0</v>
      </c>
      <c r="I17" s="74">
        <f>SUM(I9:I16)</f>
        <v>0</v>
      </c>
      <c r="J17" s="73">
        <f t="shared" si="3"/>
        <v>6455</v>
      </c>
      <c r="K17" s="74">
        <f>SUM(K9:K16)</f>
        <v>3786</v>
      </c>
      <c r="L17" s="74">
        <f>SUM(L9:L16)</f>
        <v>1266</v>
      </c>
      <c r="M17" s="74">
        <f>SUM(M9:M16)</f>
        <v>407</v>
      </c>
      <c r="N17" s="73">
        <f t="shared" si="4"/>
        <v>4645</v>
      </c>
      <c r="O17" s="74">
        <f>SUM(O9:O16)</f>
        <v>0</v>
      </c>
      <c r="P17" s="74">
        <f>SUM(P9:P16)</f>
        <v>0</v>
      </c>
      <c r="Q17" s="73">
        <f t="shared" si="5"/>
        <v>4645</v>
      </c>
      <c r="R17" s="73">
        <f t="shared" si="6"/>
        <v>1810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>
        <v>3</v>
      </c>
      <c r="L24" s="64"/>
      <c r="M24" s="64"/>
      <c r="N24" s="73">
        <f t="shared" si="4"/>
        <v>3</v>
      </c>
      <c r="O24" s="64"/>
      <c r="P24" s="64"/>
      <c r="Q24" s="73">
        <f t="shared" si="5"/>
        <v>3</v>
      </c>
      <c r="R24" s="73">
        <f t="shared" si="6"/>
        <v>45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3</v>
      </c>
      <c r="L25" s="65">
        <f t="shared" si="7"/>
        <v>0</v>
      </c>
      <c r="M25" s="65">
        <f t="shared" si="7"/>
        <v>0</v>
      </c>
      <c r="N25" s="66">
        <f t="shared" si="4"/>
        <v>3</v>
      </c>
      <c r="O25" s="65">
        <f t="shared" si="7"/>
        <v>0</v>
      </c>
      <c r="P25" s="65">
        <f t="shared" si="7"/>
        <v>0</v>
      </c>
      <c r="Q25" s="66">
        <f t="shared" si="5"/>
        <v>3</v>
      </c>
      <c r="R25" s="66">
        <f t="shared" si="6"/>
        <v>45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>
        <v>4</v>
      </c>
      <c r="E37" s="188"/>
      <c r="F37" s="188"/>
      <c r="G37" s="73">
        <f t="shared" si="2"/>
        <v>4</v>
      </c>
      <c r="H37" s="71"/>
      <c r="I37" s="71"/>
      <c r="J37" s="73">
        <f t="shared" si="3"/>
        <v>4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4</v>
      </c>
      <c r="H38" s="74">
        <f t="shared" si="12"/>
        <v>0</v>
      </c>
      <c r="I38" s="74">
        <f t="shared" si="12"/>
        <v>0</v>
      </c>
      <c r="J38" s="73">
        <f t="shared" si="3"/>
        <v>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>
        <v>4401</v>
      </c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11767</v>
      </c>
      <c r="E40" s="436">
        <f>E17+E18+E19+E25+E38+E39</f>
        <v>1017</v>
      </c>
      <c r="F40" s="436">
        <f aca="true" t="shared" si="13" ref="F40:R40">F17+F18+F19+F25+F38+F39</f>
        <v>5518</v>
      </c>
      <c r="G40" s="436">
        <f t="shared" si="13"/>
        <v>7266</v>
      </c>
      <c r="H40" s="436">
        <f t="shared" si="13"/>
        <v>0</v>
      </c>
      <c r="I40" s="436">
        <f t="shared" si="13"/>
        <v>0</v>
      </c>
      <c r="J40" s="436">
        <f t="shared" si="13"/>
        <v>7266</v>
      </c>
      <c r="K40" s="436">
        <f t="shared" si="13"/>
        <v>3789</v>
      </c>
      <c r="L40" s="436">
        <f t="shared" si="13"/>
        <v>1266</v>
      </c>
      <c r="M40" s="436">
        <f t="shared" si="13"/>
        <v>407</v>
      </c>
      <c r="N40" s="436">
        <f t="shared" si="13"/>
        <v>4648</v>
      </c>
      <c r="O40" s="436">
        <f t="shared" si="13"/>
        <v>0</v>
      </c>
      <c r="P40" s="436">
        <f t="shared" si="13"/>
        <v>0</v>
      </c>
      <c r="Q40" s="436">
        <f t="shared" si="13"/>
        <v>4648</v>
      </c>
      <c r="R40" s="436">
        <f t="shared" si="13"/>
        <v>2618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874</v>
      </c>
      <c r="C44" s="353"/>
      <c r="D44" s="354"/>
      <c r="E44" s="354"/>
      <c r="F44" s="354"/>
      <c r="G44" s="350"/>
      <c r="H44" s="600" t="s">
        <v>858</v>
      </c>
      <c r="I44" s="601"/>
      <c r="J44" s="601"/>
      <c r="K44" s="601"/>
      <c r="L44" s="600"/>
      <c r="M44" s="601"/>
      <c r="N44" s="601"/>
      <c r="O44" s="600" t="s">
        <v>865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01.01.2015- 30.09.2015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4</v>
      </c>
      <c r="D16" s="118">
        <f>+D17+D18</f>
        <v>4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4</v>
      </c>
      <c r="D18" s="107">
        <v>4</v>
      </c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4</v>
      </c>
      <c r="D19" s="103">
        <f>D11+D15+D16</f>
        <v>4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184</v>
      </c>
      <c r="D21" s="107">
        <v>184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15995</v>
      </c>
      <c r="D24" s="118">
        <f>SUM(D25:D27)</f>
        <v>15995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15995</v>
      </c>
      <c r="D25" s="107">
        <v>15995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4873</v>
      </c>
      <c r="D28" s="107">
        <v>4873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13</v>
      </c>
      <c r="D33" s="104">
        <f>SUM(D34:D37)</f>
        <v>13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13</v>
      </c>
      <c r="D37" s="107">
        <v>13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20881</v>
      </c>
      <c r="D43" s="103">
        <f>D24+D28+D29+D31+D30+D32+D33+D38</f>
        <v>20881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21069</v>
      </c>
      <c r="D44" s="102">
        <f>D43+D21+D19+D9</f>
        <v>21069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675</v>
      </c>
      <c r="D52" s="102">
        <f>SUM(D53:D55)</f>
        <v>675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675</v>
      </c>
      <c r="D53" s="107">
        <v>675</v>
      </c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675</v>
      </c>
      <c r="D66" s="102">
        <f>D52+D56+D61+D62+D63+D64</f>
        <v>675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16081</v>
      </c>
      <c r="D85" s="103">
        <f>SUM(D86:D90)+D94</f>
        <v>16081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13425</v>
      </c>
      <c r="D86" s="107">
        <v>13425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2389</v>
      </c>
      <c r="D87" s="107">
        <v>2389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160</v>
      </c>
      <c r="D89" s="107">
        <v>160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58</v>
      </c>
      <c r="D90" s="102">
        <f>SUM(D91:D93)</f>
        <v>58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24</v>
      </c>
      <c r="D91" s="107">
        <v>24</v>
      </c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5</v>
      </c>
      <c r="D92" s="107">
        <v>5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29</v>
      </c>
      <c r="D93" s="107">
        <v>29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49</v>
      </c>
      <c r="D94" s="107">
        <v>49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16081</v>
      </c>
      <c r="D96" s="103">
        <f>D85+D80+D75+D71+D95</f>
        <v>16081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16756</v>
      </c>
      <c r="D97" s="103">
        <f>D96+D68+D66</f>
        <v>16756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874</v>
      </c>
      <c r="B109" s="620"/>
      <c r="C109" s="600" t="s">
        <v>858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863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1" sqref="A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01.01.2015- 30.09.2015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874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864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E41" sqref="E41:E4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01.01.2015- 30.09.2015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866</v>
      </c>
      <c r="B12" s="36"/>
      <c r="C12" s="439">
        <v>1</v>
      </c>
      <c r="D12" s="572">
        <v>1</v>
      </c>
      <c r="E12" s="439"/>
      <c r="F12" s="441">
        <f aca="true" t="shared" si="0" ref="F12:F17">C12-E12</f>
        <v>1</v>
      </c>
    </row>
    <row r="13" spans="1:6" ht="12.75">
      <c r="A13" s="35" t="s">
        <v>867</v>
      </c>
      <c r="B13" s="36"/>
      <c r="C13" s="439">
        <v>1</v>
      </c>
      <c r="D13" s="572">
        <v>1</v>
      </c>
      <c r="E13" s="439"/>
      <c r="F13" s="441">
        <f t="shared" si="0"/>
        <v>1</v>
      </c>
    </row>
    <row r="14" spans="1:6" ht="12.75">
      <c r="A14" s="35" t="s">
        <v>868</v>
      </c>
      <c r="B14" s="36"/>
      <c r="C14" s="439">
        <v>0.5</v>
      </c>
      <c r="D14" s="572">
        <v>0.51</v>
      </c>
      <c r="E14" s="439"/>
      <c r="F14" s="441">
        <f t="shared" si="0"/>
        <v>0.5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2.5</v>
      </c>
      <c r="D27" s="427"/>
      <c r="E27" s="427">
        <f>SUM(E12:E26)</f>
        <v>0</v>
      </c>
      <c r="F27" s="440">
        <f>SUM(F12:F26)</f>
        <v>2.5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F38" s="441">
        <f>C38-E41</f>
        <v>0</v>
      </c>
    </row>
    <row r="39" spans="1:6" ht="12.75">
      <c r="A39" s="35">
        <v>11</v>
      </c>
      <c r="B39" s="36"/>
      <c r="C39" s="439"/>
      <c r="D39" s="439"/>
      <c r="F39" s="441">
        <f>C39-E42</f>
        <v>0</v>
      </c>
    </row>
    <row r="40" spans="1:6" ht="12.75">
      <c r="A40" s="35">
        <v>12</v>
      </c>
      <c r="B40" s="36"/>
      <c r="C40" s="439"/>
      <c r="D40" s="439"/>
      <c r="F40" s="441">
        <f>C40-E43</f>
        <v>0</v>
      </c>
    </row>
    <row r="41" spans="1:6" ht="12.75">
      <c r="A41" s="35">
        <v>13</v>
      </c>
      <c r="B41" s="36"/>
      <c r="C41" s="439"/>
      <c r="D41" s="439"/>
      <c r="E41" s="439"/>
      <c r="F41" s="441" t="e">
        <f>C41-#REF!</f>
        <v>#REF!</v>
      </c>
    </row>
    <row r="42" spans="1:6" ht="12" customHeight="1">
      <c r="A42" s="35">
        <v>14</v>
      </c>
      <c r="B42" s="36"/>
      <c r="C42" s="439"/>
      <c r="D42" s="439"/>
      <c r="E42" s="439"/>
      <c r="F42" s="441" t="e">
        <f>C42-#REF!</f>
        <v>#REF!</v>
      </c>
    </row>
    <row r="43" spans="1:6" ht="12.75">
      <c r="A43" s="35">
        <v>15</v>
      </c>
      <c r="B43" s="36"/>
      <c r="C43" s="439"/>
      <c r="D43" s="439"/>
      <c r="E43" s="439"/>
      <c r="F43" s="441" t="e">
        <f>C43-#REF!</f>
        <v>#REF!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 t="e">
        <f>SUM(F29:F43)</f>
        <v>#REF!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2.5</v>
      </c>
      <c r="D79" s="427"/>
      <c r="E79" s="427">
        <f>E78+E61+E44+E27</f>
        <v>0</v>
      </c>
      <c r="F79" s="440" t="e">
        <f>F78+F61+F44+F27</f>
        <v>#REF!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874</v>
      </c>
      <c r="B151" s="451"/>
      <c r="C151" s="600" t="s">
        <v>858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863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E41:E43 E29:E37 F29:F43 C29:D43 C46:F60 C63:F77 C82:F96 C99:F113 C116:F130 C12:F15 C17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2015-11-19T14:25:19Z</cp:lastPrinted>
  <dcterms:created xsi:type="dcterms:W3CDTF">2000-06-29T12:02:40Z</dcterms:created>
  <dcterms:modified xsi:type="dcterms:W3CDTF">2015-11-19T14:42:20Z</dcterms:modified>
  <cp:category/>
  <cp:version/>
  <cp:contentType/>
  <cp:contentStatus/>
</cp:coreProperties>
</file>